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80" yWindow="90" windowWidth="1408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т2!$A$1:$P$26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5" i="102" s="1"/>
  <c r="D24" i="102"/>
  <c r="D22" i="102" l="1"/>
  <c r="P25" i="96"/>
  <c r="P24" i="96"/>
  <c r="A24" i="96"/>
  <c r="A25" i="96" s="1"/>
  <c r="P26" i="96" l="1"/>
  <c r="C9" i="102" l="1"/>
  <c r="D19" i="102" l="1"/>
  <c r="D20" i="102" s="1"/>
  <c r="D21" i="102" l="1"/>
</calcChain>
</file>

<file path=xl/sharedStrings.xml><?xml version="1.0" encoding="utf-8"?>
<sst xmlns="http://schemas.openxmlformats.org/spreadsheetml/2006/main" count="144" uniqueCount="106">
  <si>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</si>
  <si>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</si>
  <si>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</si>
  <si>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</si>
  <si>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</si>
  <si>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</si>
  <si>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</si>
  <si>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</si>
  <si>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</si>
  <si>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</si>
  <si>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</si>
  <si>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</si>
  <si>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</si>
  <si>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</si>
  <si>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</si>
  <si>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</si>
  <si>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</si>
  <si>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</si>
  <si>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</si>
  <si>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</si>
  <si>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</si>
  <si>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</si>
  <si>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</si>
  <si>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</si>
  <si>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</si>
  <si>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</si>
  <si>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</si>
  <si>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</si>
  <si>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</si>
  <si>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</si>
  <si>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</si>
  <si>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</si>
  <si>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</si>
  <si>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</si>
  <si>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</si>
  <si>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</si>
  <si>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</si>
  <si>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</si>
  <si>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</si>
  <si>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</si>
  <si>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</si>
  <si>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</si>
  <si>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</si>
  <si>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</si>
  <si>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</si>
  <si>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</si>
  <si>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</si>
  <si>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</si>
  <si>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</si>
  <si>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</si>
  <si>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</si>
  <si>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</si>
  <si>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</si>
  <si>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</si>
  <si>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</si>
  <si>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</si>
  <si>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</si>
  <si>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</si>
  <si>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</si>
  <si>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</si>
  <si>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</si>
  <si>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</si>
  <si>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</si>
  <si>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</si>
  <si>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</si>
  <si>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/>
  </si>
  <si>
    <t>1 точка учета</t>
  </si>
  <si>
    <t xml:space="preserve">Затраты на проектно-изыскательские работы для отдельных элементов электрических сетей 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</si>
  <si>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</si>
  <si>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</si>
  <si>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</si>
  <si>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-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</si>
  <si>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</si>
  <si>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</si>
  <si>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t>Многоквартирные дома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</si>
  <si>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</si>
  <si>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</si>
  <si>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1 проект</t>
  </si>
  <si>
    <t>от «__» _____ 2020 г. №___</t>
  </si>
  <si>
    <t>2020 год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</si>
  <si>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</si>
  <si>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</si>
  <si>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</si>
  <si>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</si>
  <si>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</si>
  <si>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</si>
  <si>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K_Che357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</si>
  <si>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</si>
  <si>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УНЦ ИВКЭ</t>
  </si>
  <si>
    <t>6-20</t>
  </si>
  <si>
    <t>ИВКЭ для ТП (СП, РП, РТП), РУ 6 - 20 кВ (УСПД)</t>
  </si>
  <si>
    <t>А2-01</t>
  </si>
  <si>
    <t>стоимость объекта от 6 до 10,9 млн. руб.</t>
  </si>
  <si>
    <t>П6-07</t>
  </si>
  <si>
    <t>Утвержденные плановые значения показателей приведены в соответствии с Приказом Минэнерго России от 15.11.2019 г. №8@</t>
  </si>
  <si>
    <t>Утвержденные плановые значения показателей приведены в соответствии с Приказом Минэнерго России от 22.12.2021 № 28@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</si>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</sst>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"/>
    <numFmt numFmtId="185" formatCode="0.0_)"/>
  </numFmts>
  <fonts count="8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7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183" fontId="5" fillId="0" borderId="30" xfId="961" applyNumberFormat="1" applyFont="1" applyBorder="1" applyAlignment="1">
      <alignment horizontal="center" vertical="center"/>
    </xf>
    <xf numFmtId="184" fontId="5" fillId="0" borderId="30" xfId="961" applyNumberFormat="1" applyFont="1" applyBorder="1" applyAlignment="1">
      <alignment horizontal="center" vertical="center" wrapText="1"/>
    </xf>
    <xf numFmtId="184" fontId="5" fillId="0" borderId="10" xfId="0" applyNumberFormat="1" applyFont="1" applyFill="1" applyBorder="1" applyAlignment="1">
      <alignment horizontal="center" vertical="center" wrapText="1"/>
    </xf>
    <xf numFmtId="4" fontId="5" fillId="0" borderId="30" xfId="961" applyNumberFormat="1" applyFont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1" fontId="5" fillId="0" borderId="30" xfId="961" applyNumberFormat="1" applyFont="1" applyBorder="1" applyAlignment="1">
      <alignment horizontal="center" vertical="center" wrapText="1"/>
    </xf>
    <xf numFmtId="4" fontId="87" fillId="0" borderId="0" xfId="37" applyNumberFormat="1" applyFont="1" applyFill="1" applyBorder="1" applyAlignment="1">
      <alignment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30" xfId="96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25" fillId="0" borderId="31" xfId="37" applyFont="1" applyBorder="1" applyAlignment="1">
      <alignment horizontal="center" vertical="center"/>
    </xf>
    <xf numFmtId="185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0" fontId="5" fillId="0" borderId="0" xfId="53" applyFont="1" applyAlignment="1">
      <alignment horizontal="left" vertical="center"/>
    </xf>
    <xf numFmtId="4" fontId="25" fillId="0" borderId="32" xfId="0" applyNumberFormat="1" applyFont="1" applyBorder="1" applyAlignment="1">
      <alignment horizontal="center" vertical="center" wrapText="1"/>
    </xf>
    <xf numFmtId="4" fontId="25" fillId="0" borderId="33" xfId="0" applyNumberFormat="1" applyFont="1" applyBorder="1" applyAlignment="1">
      <alignment horizontal="center" vertical="center" wrapText="1"/>
    </xf>
    <xf numFmtId="4" fontId="25" fillId="0" borderId="34" xfId="0" applyNumberFormat="1" applyFont="1" applyBorder="1" applyAlignment="1">
      <alignment horizontal="center" vertical="center" wrapText="1"/>
    </xf>
    <xf numFmtId="3" fontId="25" fillId="0" borderId="31" xfId="0" applyNumberFormat="1" applyFont="1" applyBorder="1" applyAlignment="1">
      <alignment horizontal="center" vertical="center" wrapText="1"/>
    </xf>
    <xf numFmtId="184" fontId="25" fillId="0" borderId="31" xfId="37" applyNumberFormat="1" applyFont="1" applyFill="1" applyBorder="1" applyAlignment="1">
      <alignment horizontal="center" vertical="center"/>
    </xf>
    <xf numFmtId="184" fontId="28" fillId="0" borderId="31" xfId="37" applyNumberFormat="1" applyFont="1" applyFill="1" applyBorder="1" applyAlignment="1">
      <alignment horizontal="center" vertical="center"/>
    </xf>
    <xf numFmtId="4" fontId="25" fillId="0" borderId="31" xfId="0" applyNumberFormat="1" applyFont="1" applyBorder="1" applyAlignment="1">
      <alignment horizontal="center" vertical="center" wrapText="1"/>
    </xf>
    <xf numFmtId="49" fontId="25" fillId="0" borderId="31" xfId="0" applyNumberFormat="1" applyFont="1" applyFill="1" applyBorder="1" applyAlignment="1">
      <alignment horizontal="center" vertical="center"/>
    </xf>
    <xf numFmtId="0" fontId="37" fillId="0" borderId="31" xfId="0" applyFont="1" applyFill="1" applyBorder="1" applyAlignment="1">
      <alignment horizontal="left" vertical="center"/>
    </xf>
    <xf numFmtId="4" fontId="25" fillId="0" borderId="31" xfId="0" applyNumberFormat="1" applyFont="1" applyFill="1" applyBorder="1" applyAlignment="1">
      <alignment horizontal="center" vertical="center"/>
    </xf>
    <xf numFmtId="4" fontId="25" fillId="0" borderId="31" xfId="0" applyNumberFormat="1" applyFont="1" applyFill="1" applyBorder="1" applyAlignment="1">
      <alignment horizontal="center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1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16"/>
      <c r="E9" s="216"/>
      <c r="F9" s="216"/>
      <c r="G9" s="216"/>
      <c r="H9" s="216"/>
      <c r="I9" s="216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15"/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13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14"/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13"/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</row>
    <row r="17" spans="1:17" ht="15" customHeight="1" x14ac:dyDescent="0.25">
      <c r="A17" s="217"/>
      <c r="B17" s="218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38"/>
    </row>
    <row r="18" spans="1:17" ht="41.25" customHeight="1" x14ac:dyDescent="0.25">
      <c r="A18" s="217"/>
      <c r="B18" s="218"/>
      <c r="C18" s="220"/>
      <c r="D18" s="221"/>
      <c r="E18" s="221"/>
      <c r="F18" s="221"/>
      <c r="G18" s="221"/>
      <c r="H18" s="221"/>
      <c r="I18" s="222"/>
      <c r="J18" s="220"/>
      <c r="K18" s="221"/>
      <c r="L18" s="221"/>
      <c r="M18" s="221"/>
      <c r="N18" s="221"/>
      <c r="O18" s="221"/>
      <c r="P18" s="222"/>
      <c r="Q18" s="38"/>
    </row>
    <row r="19" spans="1:17" ht="33.75" customHeight="1" x14ac:dyDescent="0.25">
      <c r="A19" s="217"/>
      <c r="B19" s="218"/>
      <c r="C19" s="218"/>
      <c r="D19" s="218"/>
      <c r="E19" s="218"/>
      <c r="F19" s="218"/>
      <c r="G19" s="218"/>
      <c r="H19" s="223"/>
      <c r="I19" s="223"/>
      <c r="J19" s="218"/>
      <c r="K19" s="218"/>
      <c r="L19" s="218"/>
      <c r="M19" s="218"/>
      <c r="N19" s="218"/>
      <c r="O19" s="223"/>
      <c r="P19" s="223"/>
    </row>
    <row r="20" spans="1:17" s="7" customFormat="1" x14ac:dyDescent="0.25">
      <c r="A20" s="217"/>
      <c r="B20" s="218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06"/>
      <c r="B54" s="206"/>
      <c r="C54" s="206"/>
      <c r="D54" s="206"/>
      <c r="E54" s="206"/>
      <c r="F54" s="206"/>
      <c r="G54" s="206"/>
      <c r="H54" s="70"/>
      <c r="I54" s="32"/>
    </row>
    <row r="55" spans="1:16" s="50" customFormat="1" ht="41.25" customHeight="1" x14ac:dyDescent="0.25">
      <c r="A55" s="206"/>
      <c r="B55" s="206"/>
      <c r="C55" s="206"/>
      <c r="D55" s="206"/>
      <c r="E55" s="206"/>
      <c r="F55" s="206"/>
      <c r="G55" s="206"/>
      <c r="H55" s="70"/>
      <c r="I55" s="32"/>
    </row>
    <row r="56" spans="1:16" s="50" customFormat="1" ht="38.25" customHeight="1" x14ac:dyDescent="0.25">
      <c r="A56" s="206"/>
      <c r="B56" s="206"/>
      <c r="C56" s="206"/>
      <c r="D56" s="206"/>
      <c r="E56" s="206"/>
      <c r="F56" s="206"/>
      <c r="G56" s="206"/>
      <c r="H56" s="73"/>
      <c r="I56" s="32"/>
    </row>
    <row r="57" spans="1:16" s="50" customFormat="1" ht="18.75" customHeight="1" x14ac:dyDescent="0.25">
      <c r="A57" s="207"/>
      <c r="B57" s="207"/>
      <c r="C57" s="207"/>
      <c r="D57" s="207"/>
      <c r="E57" s="207"/>
      <c r="F57" s="207"/>
      <c r="G57" s="207"/>
      <c r="H57" s="70"/>
      <c r="I57" s="32"/>
    </row>
    <row r="58" spans="1:16" s="50" customFormat="1" ht="217.5" customHeight="1" x14ac:dyDescent="0.25">
      <c r="A58" s="202"/>
      <c r="B58" s="205"/>
      <c r="C58" s="205"/>
      <c r="D58" s="205"/>
      <c r="E58" s="205"/>
      <c r="F58" s="205"/>
      <c r="G58" s="205"/>
      <c r="H58" s="70"/>
      <c r="I58" s="32"/>
    </row>
    <row r="59" spans="1:16" ht="53.25" customHeight="1" x14ac:dyDescent="0.25">
      <c r="A59" s="202"/>
      <c r="B59" s="203"/>
      <c r="C59" s="203"/>
      <c r="D59" s="203"/>
      <c r="E59" s="203"/>
      <c r="F59" s="203"/>
      <c r="G59" s="203"/>
    </row>
    <row r="60" spans="1:16" x14ac:dyDescent="0.25">
      <c r="A60" s="204"/>
      <c r="B60" s="204"/>
      <c r="C60" s="204"/>
      <c r="D60" s="204"/>
      <c r="E60" s="204"/>
      <c r="F60" s="204"/>
      <c r="G60" s="204"/>
    </row>
    <row r="61" spans="1:16" x14ac:dyDescent="0.25">
      <c r="B61" s="73"/>
    </row>
    <row r="65" spans="2:2" x14ac:dyDescent="0.25">
      <c r="B65" s="73"/>
    </row>
  </sheetData>
  <mergeCells count="27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view="pageBreakPreview" zoomScale="60" zoomScaleNormal="70" workbookViewId="0">
      <selection activeCell="A28" sqref="A28:G28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7"/>
      <c r="B1" s="127"/>
      <c r="C1" s="127"/>
      <c r="D1" s="127"/>
      <c r="E1" s="127"/>
      <c r="F1" s="127"/>
      <c r="G1" s="140"/>
      <c r="H1" s="140"/>
      <c r="I1" s="127"/>
      <c r="J1" s="127"/>
      <c r="K1" s="127"/>
      <c r="L1" s="127"/>
      <c r="M1" s="127"/>
      <c r="N1" s="127"/>
      <c r="O1" s="127"/>
      <c r="P1" s="130" t="s">
        <v>11</v>
      </c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</row>
    <row r="2" spans="1:33" ht="18.75" x14ac:dyDescent="0.3">
      <c r="A2" s="127"/>
      <c r="B2" s="127"/>
      <c r="C2" s="127"/>
      <c r="D2" s="127"/>
      <c r="E2" s="127"/>
      <c r="F2" s="127"/>
      <c r="G2" s="140"/>
      <c r="H2" s="140"/>
      <c r="I2" s="127"/>
      <c r="J2" s="127"/>
      <c r="K2" s="127"/>
      <c r="L2" s="127"/>
      <c r="M2" s="127"/>
      <c r="N2" s="127"/>
      <c r="O2" s="127"/>
      <c r="P2" s="131" t="s">
        <v>10</v>
      </c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</row>
    <row r="3" spans="1:33" ht="18.75" x14ac:dyDescent="0.3">
      <c r="A3" s="127"/>
      <c r="B3" s="127"/>
      <c r="C3" s="127"/>
      <c r="D3" s="127"/>
      <c r="E3" s="127"/>
      <c r="F3" s="127"/>
      <c r="G3" s="140"/>
      <c r="H3" s="140"/>
      <c r="I3" s="127"/>
      <c r="J3" s="127"/>
      <c r="K3" s="127"/>
      <c r="L3" s="127"/>
      <c r="M3" s="127"/>
      <c r="N3" s="127"/>
      <c r="O3" s="127"/>
      <c r="P3" s="131" t="s">
        <v>78</v>
      </c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</row>
    <row r="4" spans="1:33" ht="45" customHeight="1" x14ac:dyDescent="0.25">
      <c r="A4" s="209" t="s">
        <v>13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137"/>
      <c r="R4" s="137"/>
      <c r="S4" s="137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</row>
    <row r="5" spans="1:33" ht="18.75" x14ac:dyDescent="0.3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</row>
    <row r="6" spans="1:33" ht="18.75" x14ac:dyDescent="0.25">
      <c r="A6" s="227" t="s">
        <v>83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</row>
    <row r="7" spans="1:33" x14ac:dyDescent="0.25">
      <c r="A7" s="212" t="s">
        <v>35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138"/>
      <c r="R7" s="138"/>
      <c r="S7" s="138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</row>
    <row r="8" spans="1:33" ht="21" customHeight="1" x14ac:dyDescent="0.3">
      <c r="A8" s="129" t="s">
        <v>68</v>
      </c>
      <c r="B8" s="129"/>
      <c r="C8" s="129"/>
      <c r="D8" s="129" t="s">
        <v>79</v>
      </c>
      <c r="E8" s="193"/>
      <c r="F8" s="193"/>
      <c r="G8" s="193"/>
      <c r="H8" s="193"/>
      <c r="I8" s="193"/>
      <c r="J8" s="193"/>
      <c r="K8" s="193"/>
      <c r="L8" s="129"/>
      <c r="M8" s="129"/>
      <c r="N8" s="129"/>
      <c r="O8" s="129"/>
      <c r="P8" s="129"/>
      <c r="Q8" s="139"/>
      <c r="R8" s="139"/>
      <c r="S8" s="139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</row>
    <row r="9" spans="1:33" ht="69" customHeight="1" x14ac:dyDescent="0.3">
      <c r="A9" s="141" t="s">
        <v>60</v>
      </c>
      <c r="B9" s="141"/>
      <c r="C9" s="141"/>
      <c r="D9" s="229" t="s">
        <v>87</v>
      </c>
      <c r="E9" s="229"/>
      <c r="F9" s="229"/>
      <c r="G9" s="229"/>
      <c r="H9" s="229"/>
      <c r="I9" s="229"/>
      <c r="J9" s="229"/>
      <c r="K9" s="229"/>
      <c r="L9" s="141"/>
      <c r="M9" s="141"/>
      <c r="N9" s="141"/>
      <c r="O9" s="141"/>
      <c r="P9" s="141"/>
      <c r="Q9" s="139"/>
      <c r="R9" s="139"/>
      <c r="S9" s="139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</row>
    <row r="10" spans="1:33" ht="18.75" x14ac:dyDescent="0.25">
      <c r="A10" s="141" t="s">
        <v>37</v>
      </c>
      <c r="B10" s="141"/>
      <c r="C10" s="141"/>
      <c r="D10" s="191" t="s">
        <v>86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</row>
    <row r="11" spans="1:33" ht="18.75" x14ac:dyDescent="0.3">
      <c r="A11" s="226" t="s">
        <v>94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139"/>
      <c r="R11" s="139"/>
      <c r="S11" s="139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</row>
    <row r="12" spans="1:33" s="37" customFormat="1" ht="22.5" customHeight="1" x14ac:dyDescent="0.3">
      <c r="A12" s="213" t="s">
        <v>12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129"/>
      <c r="R12" s="129"/>
      <c r="S12" s="129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</row>
    <row r="13" spans="1:33" s="37" customFormat="1" ht="18.75" x14ac:dyDescent="0.3">
      <c r="A13" s="225" t="s">
        <v>82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129"/>
      <c r="R13" s="129"/>
      <c r="S13" s="129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</row>
    <row r="14" spans="1:33" s="37" customFormat="1" ht="18.75" x14ac:dyDescent="0.3">
      <c r="A14" s="141" t="s">
        <v>61</v>
      </c>
      <c r="B14" s="141"/>
      <c r="C14" s="141"/>
      <c r="D14" s="142" t="s">
        <v>41</v>
      </c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29"/>
      <c r="R14" s="129"/>
      <c r="S14" s="129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</row>
    <row r="15" spans="1:33" s="37" customFormat="1" ht="18.75" customHeight="1" x14ac:dyDescent="0.3">
      <c r="A15" s="213" t="s">
        <v>17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129"/>
      <c r="R15" s="129"/>
      <c r="S15" s="129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24" t="s">
        <v>85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</row>
    <row r="18" spans="1:18" s="17" customFormat="1" x14ac:dyDescent="0.25">
      <c r="A18" s="217" t="s">
        <v>0</v>
      </c>
      <c r="B18" s="218" t="s">
        <v>2</v>
      </c>
      <c r="C18" s="219" t="s">
        <v>8</v>
      </c>
      <c r="D18" s="219"/>
      <c r="E18" s="219"/>
      <c r="F18" s="219"/>
      <c r="G18" s="219"/>
      <c r="H18" s="219"/>
      <c r="I18" s="219"/>
      <c r="J18" s="219" t="s">
        <v>9</v>
      </c>
      <c r="K18" s="219"/>
      <c r="L18" s="219"/>
      <c r="M18" s="219"/>
      <c r="N18" s="219"/>
      <c r="O18" s="219"/>
      <c r="P18" s="219"/>
    </row>
    <row r="19" spans="1:18" s="17" customFormat="1" ht="47.25" customHeight="1" x14ac:dyDescent="0.25">
      <c r="A19" s="217"/>
      <c r="B19" s="218"/>
      <c r="C19" s="218" t="s">
        <v>72</v>
      </c>
      <c r="D19" s="218"/>
      <c r="E19" s="218"/>
      <c r="F19" s="218"/>
      <c r="G19" s="218"/>
      <c r="H19" s="218"/>
      <c r="I19" s="218"/>
      <c r="J19" s="218" t="s">
        <v>73</v>
      </c>
      <c r="K19" s="218"/>
      <c r="L19" s="218"/>
      <c r="M19" s="218"/>
      <c r="N19" s="218"/>
      <c r="O19" s="218"/>
      <c r="P19" s="218"/>
    </row>
    <row r="20" spans="1:18" ht="33.75" customHeight="1" x14ac:dyDescent="0.25">
      <c r="A20" s="217"/>
      <c r="B20" s="218"/>
      <c r="C20" s="218" t="s">
        <v>5</v>
      </c>
      <c r="D20" s="218"/>
      <c r="E20" s="218"/>
      <c r="F20" s="218"/>
      <c r="G20" s="218" t="s">
        <v>25</v>
      </c>
      <c r="H20" s="223"/>
      <c r="I20" s="223"/>
      <c r="J20" s="218" t="s">
        <v>5</v>
      </c>
      <c r="K20" s="218"/>
      <c r="L20" s="218"/>
      <c r="M20" s="218"/>
      <c r="N20" s="218" t="s">
        <v>25</v>
      </c>
      <c r="O20" s="223"/>
      <c r="P20" s="223"/>
    </row>
    <row r="21" spans="1:18" s="7" customFormat="1" ht="63" x14ac:dyDescent="0.25">
      <c r="A21" s="217"/>
      <c r="B21" s="218"/>
      <c r="C21" s="125" t="s">
        <v>7</v>
      </c>
      <c r="D21" s="125" t="s">
        <v>3</v>
      </c>
      <c r="E21" s="125" t="s">
        <v>23</v>
      </c>
      <c r="F21" s="125" t="s">
        <v>4</v>
      </c>
      <c r="G21" s="125" t="s">
        <v>6</v>
      </c>
      <c r="H21" s="125" t="s">
        <v>14</v>
      </c>
      <c r="I21" s="11" t="s">
        <v>15</v>
      </c>
      <c r="J21" s="125" t="s">
        <v>7</v>
      </c>
      <c r="K21" s="125" t="s">
        <v>3</v>
      </c>
      <c r="L21" s="125" t="s">
        <v>23</v>
      </c>
      <c r="M21" s="125" t="s">
        <v>4</v>
      </c>
      <c r="N21" s="125" t="s">
        <v>6</v>
      </c>
      <c r="O21" s="125" t="s">
        <v>16</v>
      </c>
      <c r="P21" s="11" t="s">
        <v>15</v>
      </c>
      <c r="Q21" s="118" t="s">
        <v>62</v>
      </c>
      <c r="R21" s="118" t="s">
        <v>63</v>
      </c>
    </row>
    <row r="22" spans="1:18" s="10" customFormat="1" x14ac:dyDescent="0.25">
      <c r="A22" s="126">
        <v>1</v>
      </c>
      <c r="B22" s="125">
        <v>2</v>
      </c>
      <c r="C22" s="125">
        <v>3</v>
      </c>
      <c r="D22" s="125">
        <v>4</v>
      </c>
      <c r="E22" s="125">
        <v>5</v>
      </c>
      <c r="F22" s="125">
        <v>6</v>
      </c>
      <c r="G22" s="125">
        <v>7</v>
      </c>
      <c r="H22" s="125">
        <v>8</v>
      </c>
      <c r="I22" s="11">
        <v>9</v>
      </c>
      <c r="J22" s="125">
        <v>10</v>
      </c>
      <c r="K22" s="11">
        <v>11</v>
      </c>
      <c r="L22" s="125">
        <v>12</v>
      </c>
      <c r="M22" s="11">
        <v>13</v>
      </c>
      <c r="N22" s="125">
        <v>14</v>
      </c>
      <c r="O22" s="11">
        <v>15</v>
      </c>
      <c r="P22" s="125">
        <v>16</v>
      </c>
    </row>
    <row r="23" spans="1:18" s="17" customFormat="1" x14ac:dyDescent="0.25">
      <c r="A23" s="126"/>
      <c r="B23" s="12" t="s">
        <v>74</v>
      </c>
      <c r="C23" s="125" t="s">
        <v>24</v>
      </c>
      <c r="D23" s="125" t="s">
        <v>24</v>
      </c>
      <c r="E23" s="125" t="s">
        <v>24</v>
      </c>
      <c r="F23" s="125" t="s">
        <v>24</v>
      </c>
      <c r="G23" s="125" t="s">
        <v>24</v>
      </c>
      <c r="H23" s="125" t="s">
        <v>24</v>
      </c>
      <c r="I23" s="125" t="s">
        <v>24</v>
      </c>
      <c r="J23" s="125"/>
      <c r="K23" s="125"/>
      <c r="L23" s="125"/>
      <c r="M23" s="125"/>
      <c r="N23" s="125"/>
      <c r="O23" s="125"/>
      <c r="P23" s="125"/>
    </row>
    <row r="24" spans="1:18" s="169" customFormat="1" ht="50.1" customHeight="1" x14ac:dyDescent="0.25">
      <c r="A24" s="188">
        <f>1</f>
        <v>1</v>
      </c>
      <c r="B24" s="188" t="s">
        <v>88</v>
      </c>
      <c r="C24" s="197" t="s">
        <v>89</v>
      </c>
      <c r="D24" s="197" t="s">
        <v>90</v>
      </c>
      <c r="E24" s="197">
        <v>40</v>
      </c>
      <c r="F24" s="197" t="s">
        <v>66</v>
      </c>
      <c r="G24" s="197" t="s">
        <v>91</v>
      </c>
      <c r="H24" s="197">
        <v>174</v>
      </c>
      <c r="I24" s="197">
        <v>6960</v>
      </c>
      <c r="J24" s="198" t="s">
        <v>89</v>
      </c>
      <c r="K24" s="188" t="s">
        <v>90</v>
      </c>
      <c r="L24" s="190">
        <v>40</v>
      </c>
      <c r="M24" s="188" t="s">
        <v>66</v>
      </c>
      <c r="N24" s="188" t="s">
        <v>91</v>
      </c>
      <c r="O24" s="120">
        <v>174</v>
      </c>
      <c r="P24" s="123">
        <f>L24*O24</f>
        <v>6960</v>
      </c>
    </row>
    <row r="25" spans="1:18" s="169" customFormat="1" ht="72.75" customHeight="1" x14ac:dyDescent="0.25">
      <c r="A25" s="188">
        <f t="shared" ref="A25" si="0">A24+1</f>
        <v>2</v>
      </c>
      <c r="B25" s="188" t="s">
        <v>67</v>
      </c>
      <c r="C25" s="197" t="s">
        <v>71</v>
      </c>
      <c r="D25" s="197" t="s">
        <v>92</v>
      </c>
      <c r="E25" s="197">
        <v>1</v>
      </c>
      <c r="F25" s="197" t="s">
        <v>77</v>
      </c>
      <c r="G25" s="197" t="s">
        <v>93</v>
      </c>
      <c r="H25" s="197">
        <v>500</v>
      </c>
      <c r="I25" s="197">
        <v>500</v>
      </c>
      <c r="J25" s="121" t="s">
        <v>71</v>
      </c>
      <c r="K25" s="188" t="s">
        <v>92</v>
      </c>
      <c r="L25" s="188">
        <v>1</v>
      </c>
      <c r="M25" s="188" t="s">
        <v>77</v>
      </c>
      <c r="N25" s="188" t="s">
        <v>93</v>
      </c>
      <c r="O25" s="196">
        <v>500</v>
      </c>
      <c r="P25" s="123">
        <f>L25*O25</f>
        <v>500</v>
      </c>
      <c r="Q25" s="169">
        <v>1</v>
      </c>
      <c r="R25" s="169" t="s">
        <v>65</v>
      </c>
    </row>
    <row r="26" spans="1:18" s="129" customFormat="1" ht="54.75" customHeight="1" x14ac:dyDescent="0.25">
      <c r="A26" s="62"/>
      <c r="B26" s="195" t="s">
        <v>22</v>
      </c>
      <c r="C26" s="194"/>
      <c r="D26" s="194"/>
      <c r="E26" s="194"/>
      <c r="F26" s="194"/>
      <c r="G26" s="194"/>
      <c r="H26" s="194"/>
      <c r="I26" s="194">
        <v>7460</v>
      </c>
      <c r="J26" s="122"/>
      <c r="K26" s="194"/>
      <c r="L26" s="194"/>
      <c r="M26" s="194"/>
      <c r="N26" s="194"/>
      <c r="O26" s="194"/>
      <c r="P26" s="124">
        <f>SUM(P24:P25)</f>
        <v>7460</v>
      </c>
    </row>
    <row r="27" spans="1:18" s="50" customFormat="1" ht="38.25" customHeight="1" x14ac:dyDescent="0.25">
      <c r="A27" s="206"/>
      <c r="B27" s="206"/>
      <c r="C27" s="206"/>
      <c r="D27" s="206"/>
      <c r="E27" s="206"/>
      <c r="F27" s="206"/>
      <c r="G27" s="206"/>
      <c r="H27" s="73"/>
      <c r="I27" s="32"/>
    </row>
    <row r="28" spans="1:18" s="50" customFormat="1" ht="18.75" customHeight="1" x14ac:dyDescent="0.25">
      <c r="A28" s="207"/>
      <c r="B28" s="207"/>
      <c r="C28" s="207"/>
      <c r="D28" s="207"/>
      <c r="E28" s="207"/>
      <c r="F28" s="207"/>
      <c r="G28" s="207"/>
      <c r="H28" s="70"/>
      <c r="I28" s="32"/>
    </row>
    <row r="29" spans="1:18" s="50" customFormat="1" x14ac:dyDescent="0.25">
      <c r="A29" s="202"/>
      <c r="B29" s="205"/>
      <c r="C29" s="205"/>
      <c r="D29" s="205"/>
      <c r="E29" s="205"/>
      <c r="F29" s="205"/>
      <c r="G29" s="205"/>
      <c r="H29" s="70"/>
      <c r="I29" s="32"/>
    </row>
    <row r="30" spans="1:18" x14ac:dyDescent="0.25">
      <c r="A30" s="202"/>
      <c r="B30" s="203"/>
      <c r="C30" s="203"/>
      <c r="D30" s="203"/>
      <c r="E30" s="203"/>
      <c r="F30" s="203"/>
      <c r="G30" s="203"/>
    </row>
    <row r="31" spans="1:18" x14ac:dyDescent="0.25">
      <c r="A31" s="204"/>
      <c r="B31" s="204"/>
      <c r="C31" s="204"/>
      <c r="D31" s="204"/>
      <c r="E31" s="204"/>
      <c r="F31" s="204"/>
      <c r="G31" s="204"/>
    </row>
    <row r="32" spans="1:18" x14ac:dyDescent="0.25">
      <c r="B32" s="73"/>
    </row>
    <row r="36" spans="2:2" x14ac:dyDescent="0.25">
      <c r="B36" s="73"/>
    </row>
  </sheetData>
  <mergeCells count="25">
    <mergeCell ref="A13:P13"/>
    <mergeCell ref="A15:P15"/>
    <mergeCell ref="A11:P11"/>
    <mergeCell ref="A4:P4"/>
    <mergeCell ref="A5:P5"/>
    <mergeCell ref="A6:P6"/>
    <mergeCell ref="A7:P7"/>
    <mergeCell ref="A12:P12"/>
    <mergeCell ref="D9:K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28:G28"/>
    <mergeCell ref="A29:G29"/>
    <mergeCell ref="A30:G30"/>
    <mergeCell ref="A31:G31"/>
    <mergeCell ref="A27:G27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8"/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6" ht="15.75" customHeight="1" x14ac:dyDescent="0.25">
      <c r="A2" s="217"/>
      <c r="B2" s="218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</row>
    <row r="3" spans="1:16" ht="45" customHeight="1" x14ac:dyDescent="0.25">
      <c r="A3" s="217"/>
      <c r="B3" s="218"/>
      <c r="C3" s="220"/>
      <c r="D3" s="221"/>
      <c r="E3" s="221"/>
      <c r="F3" s="221"/>
      <c r="G3" s="221"/>
      <c r="H3" s="221"/>
      <c r="I3" s="222"/>
      <c r="J3" s="220"/>
      <c r="K3" s="221"/>
      <c r="L3" s="221"/>
      <c r="M3" s="221"/>
      <c r="N3" s="221"/>
      <c r="O3" s="221"/>
      <c r="P3" s="222"/>
    </row>
    <row r="4" spans="1:16" ht="33.75" customHeight="1" x14ac:dyDescent="0.25">
      <c r="A4" s="217"/>
      <c r="B4" s="218"/>
      <c r="C4" s="218"/>
      <c r="D4" s="218"/>
      <c r="E4" s="218"/>
      <c r="F4" s="218"/>
      <c r="G4" s="218"/>
      <c r="H4" s="223"/>
      <c r="I4" s="223"/>
      <c r="J4" s="218"/>
      <c r="K4" s="218"/>
      <c r="L4" s="218"/>
      <c r="M4" s="218"/>
      <c r="N4" s="218"/>
      <c r="O4" s="223"/>
      <c r="P4" s="223"/>
    </row>
    <row r="5" spans="1:16" s="7" customFormat="1" x14ac:dyDescent="0.25">
      <c r="A5" s="217"/>
      <c r="B5" s="218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06"/>
      <c r="B17" s="206"/>
      <c r="C17" s="206"/>
      <c r="D17" s="206"/>
      <c r="E17" s="206"/>
      <c r="F17" s="206"/>
      <c r="G17" s="206"/>
      <c r="H17" s="54"/>
      <c r="I17" s="32"/>
    </row>
    <row r="18" spans="1:9" s="50" customFormat="1" ht="41.25" customHeight="1" x14ac:dyDescent="0.25">
      <c r="A18" s="206"/>
      <c r="B18" s="206"/>
      <c r="C18" s="206"/>
      <c r="D18" s="206"/>
      <c r="E18" s="206"/>
      <c r="F18" s="206"/>
      <c r="G18" s="206"/>
      <c r="H18" s="54"/>
      <c r="I18" s="32"/>
    </row>
    <row r="19" spans="1:9" s="50" customFormat="1" ht="38.25" customHeight="1" x14ac:dyDescent="0.25">
      <c r="A19" s="206"/>
      <c r="B19" s="206"/>
      <c r="C19" s="206"/>
      <c r="D19" s="206"/>
      <c r="E19" s="206"/>
      <c r="F19" s="206"/>
      <c r="G19" s="206"/>
      <c r="H19"/>
      <c r="I19" s="32"/>
    </row>
    <row r="20" spans="1:9" s="50" customFormat="1" ht="18.75" customHeight="1" x14ac:dyDescent="0.25">
      <c r="A20" s="207"/>
      <c r="B20" s="207"/>
      <c r="C20" s="207"/>
      <c r="D20" s="207"/>
      <c r="E20" s="207"/>
      <c r="F20" s="207"/>
      <c r="G20" s="207"/>
      <c r="H20" s="54"/>
      <c r="I20" s="32"/>
    </row>
    <row r="21" spans="1:9" s="50" customFormat="1" ht="217.5" customHeight="1" x14ac:dyDescent="0.25">
      <c r="A21" s="202"/>
      <c r="B21" s="205"/>
      <c r="C21" s="205"/>
      <c r="D21" s="205"/>
      <c r="E21" s="205"/>
      <c r="F21" s="205"/>
      <c r="G21" s="205"/>
      <c r="H21" s="54"/>
      <c r="I21" s="32"/>
    </row>
    <row r="22" spans="1:9" ht="53.25" customHeight="1" x14ac:dyDescent="0.25">
      <c r="A22" s="202"/>
      <c r="B22" s="203"/>
      <c r="C22" s="203"/>
      <c r="D22" s="203"/>
      <c r="E22" s="203"/>
      <c r="F22" s="203"/>
      <c r="G22" s="203"/>
    </row>
    <row r="23" spans="1:9" x14ac:dyDescent="0.25">
      <c r="A23" s="204"/>
      <c r="B23" s="204"/>
      <c r="C23" s="204"/>
      <c r="D23" s="204"/>
      <c r="E23" s="204"/>
      <c r="F23" s="204"/>
      <c r="G23" s="204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8"/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6" ht="15.75" customHeight="1" x14ac:dyDescent="0.25">
      <c r="A2" s="217"/>
      <c r="B2" s="218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</row>
    <row r="3" spans="1:16" ht="41.25" customHeight="1" x14ac:dyDescent="0.25">
      <c r="A3" s="217"/>
      <c r="B3" s="218"/>
      <c r="C3" s="220"/>
      <c r="D3" s="221"/>
      <c r="E3" s="221"/>
      <c r="F3" s="221"/>
      <c r="G3" s="221"/>
      <c r="H3" s="221"/>
      <c r="I3" s="222"/>
      <c r="J3" s="220"/>
      <c r="K3" s="221"/>
      <c r="L3" s="221"/>
      <c r="M3" s="221"/>
      <c r="N3" s="221"/>
      <c r="O3" s="221"/>
      <c r="P3" s="222"/>
    </row>
    <row r="4" spans="1:16" ht="33.75" customHeight="1" x14ac:dyDescent="0.25">
      <c r="A4" s="217"/>
      <c r="B4" s="218"/>
      <c r="C4" s="218"/>
      <c r="D4" s="218"/>
      <c r="E4" s="218"/>
      <c r="F4" s="218"/>
      <c r="G4" s="218"/>
      <c r="H4" s="223"/>
      <c r="I4" s="223"/>
      <c r="J4" s="218"/>
      <c r="K4" s="218"/>
      <c r="L4" s="218"/>
      <c r="M4" s="218"/>
      <c r="N4" s="218"/>
      <c r="O4" s="223"/>
      <c r="P4" s="223"/>
    </row>
    <row r="5" spans="1:16" s="7" customFormat="1" x14ac:dyDescent="0.25">
      <c r="A5" s="217"/>
      <c r="B5" s="218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06"/>
      <c r="B24" s="206"/>
      <c r="C24" s="206"/>
      <c r="D24" s="206"/>
      <c r="E24" s="206"/>
      <c r="F24" s="206"/>
      <c r="G24" s="206"/>
      <c r="H24" s="70"/>
      <c r="I24" s="32"/>
    </row>
    <row r="25" spans="1:16" s="50" customFormat="1" ht="41.25" customHeight="1" x14ac:dyDescent="0.25">
      <c r="A25" s="206"/>
      <c r="B25" s="206"/>
      <c r="C25" s="206"/>
      <c r="D25" s="206"/>
      <c r="E25" s="206"/>
      <c r="F25" s="206"/>
      <c r="G25" s="206"/>
      <c r="H25" s="70"/>
      <c r="I25" s="32"/>
    </row>
    <row r="26" spans="1:16" s="50" customFormat="1" ht="38.25" customHeight="1" x14ac:dyDescent="0.25">
      <c r="A26" s="206"/>
      <c r="B26" s="206"/>
      <c r="C26" s="206"/>
      <c r="D26" s="206"/>
      <c r="E26" s="206"/>
      <c r="F26" s="206"/>
      <c r="G26" s="206"/>
      <c r="H26" s="73"/>
      <c r="I26" s="32"/>
    </row>
    <row r="27" spans="1:16" s="50" customFormat="1" ht="18.75" customHeight="1" x14ac:dyDescent="0.25">
      <c r="A27" s="207"/>
      <c r="B27" s="207"/>
      <c r="C27" s="207"/>
      <c r="D27" s="207"/>
      <c r="E27" s="207"/>
      <c r="F27" s="207"/>
      <c r="G27" s="207"/>
      <c r="H27" s="70"/>
      <c r="I27" s="32"/>
    </row>
    <row r="28" spans="1:16" s="50" customFormat="1" ht="42" customHeight="1" x14ac:dyDescent="0.25">
      <c r="A28" s="202"/>
      <c r="B28" s="205"/>
      <c r="C28" s="205"/>
      <c r="D28" s="205"/>
      <c r="E28" s="205"/>
      <c r="F28" s="205"/>
      <c r="G28" s="205"/>
      <c r="H28" s="70"/>
      <c r="I28" s="32"/>
    </row>
    <row r="29" spans="1:16" ht="53.25" customHeight="1" x14ac:dyDescent="0.25">
      <c r="A29" s="202"/>
      <c r="B29" s="203"/>
      <c r="C29" s="203"/>
      <c r="D29" s="203"/>
      <c r="E29" s="203"/>
      <c r="F29" s="203"/>
      <c r="G29" s="203"/>
    </row>
    <row r="30" spans="1:16" x14ac:dyDescent="0.25">
      <c r="A30" s="204"/>
      <c r="B30" s="204"/>
      <c r="C30" s="204"/>
      <c r="D30" s="204"/>
      <c r="E30" s="204"/>
      <c r="F30" s="204"/>
      <c r="G30" s="204"/>
    </row>
    <row r="31" spans="1:16" x14ac:dyDescent="0.25">
      <c r="B31" s="73"/>
    </row>
    <row r="35" spans="2:2" x14ac:dyDescent="0.25">
      <c r="B35" s="7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pans="1:16" ht="15.75" customHeight="1" x14ac:dyDescent="0.25">
      <c r="A3" s="217"/>
      <c r="B3" s="218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</row>
    <row r="4" spans="1:16" ht="33" customHeight="1" x14ac:dyDescent="0.25">
      <c r="A4" s="217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</row>
    <row r="5" spans="1:16" ht="33.75" customHeight="1" x14ac:dyDescent="0.25">
      <c r="A5" s="217"/>
      <c r="B5" s="218"/>
      <c r="C5" s="218"/>
      <c r="D5" s="218"/>
      <c r="E5" s="218"/>
      <c r="F5" s="218"/>
      <c r="G5" s="218"/>
      <c r="H5" s="223"/>
      <c r="I5" s="223"/>
      <c r="J5" s="218"/>
      <c r="K5" s="218"/>
      <c r="L5" s="218"/>
      <c r="M5" s="218"/>
      <c r="N5" s="218"/>
      <c r="O5" s="223"/>
      <c r="P5" s="223"/>
    </row>
    <row r="6" spans="1:16" s="7" customFormat="1" x14ac:dyDescent="0.25">
      <c r="A6" s="217"/>
      <c r="B6" s="218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06"/>
      <c r="B28" s="206"/>
      <c r="C28" s="206"/>
      <c r="D28" s="206"/>
      <c r="E28" s="206"/>
      <c r="F28" s="206"/>
      <c r="G28" s="206"/>
      <c r="H28" s="70"/>
      <c r="I28" s="32"/>
    </row>
    <row r="29" spans="1:16" s="50" customFormat="1" ht="41.25" customHeight="1" x14ac:dyDescent="0.25">
      <c r="A29" s="206"/>
      <c r="B29" s="206"/>
      <c r="C29" s="206"/>
      <c r="D29" s="206"/>
      <c r="E29" s="206"/>
      <c r="F29" s="206"/>
      <c r="G29" s="206"/>
      <c r="H29" s="70"/>
      <c r="I29" s="32"/>
    </row>
    <row r="30" spans="1:16" s="50" customFormat="1" ht="38.25" customHeight="1" x14ac:dyDescent="0.25">
      <c r="A30" s="206"/>
      <c r="B30" s="206"/>
      <c r="C30" s="206"/>
      <c r="D30" s="206"/>
      <c r="E30" s="206"/>
      <c r="F30" s="206"/>
      <c r="G30" s="206"/>
      <c r="H30" s="73"/>
      <c r="I30" s="32"/>
    </row>
    <row r="31" spans="1:16" s="50" customFormat="1" ht="18.75" customHeight="1" x14ac:dyDescent="0.25">
      <c r="A31" s="207"/>
      <c r="B31" s="207"/>
      <c r="C31" s="207"/>
      <c r="D31" s="207"/>
      <c r="E31" s="207"/>
      <c r="F31" s="207"/>
      <c r="G31" s="207"/>
      <c r="H31" s="70"/>
      <c r="I31" s="32"/>
    </row>
    <row r="32" spans="1:16" s="50" customFormat="1" ht="217.5" customHeight="1" x14ac:dyDescent="0.25">
      <c r="A32" s="202"/>
      <c r="B32" s="205"/>
      <c r="C32" s="205"/>
      <c r="D32" s="205"/>
      <c r="E32" s="205"/>
      <c r="F32" s="205"/>
      <c r="G32" s="205"/>
      <c r="H32" s="70"/>
      <c r="I32" s="32"/>
    </row>
    <row r="33" spans="1:16" ht="53.25" customHeight="1" x14ac:dyDescent="0.25">
      <c r="A33" s="202"/>
      <c r="B33" s="203"/>
      <c r="C33" s="203"/>
      <c r="D33" s="203"/>
      <c r="E33" s="203"/>
      <c r="F33" s="203"/>
      <c r="G33" s="203"/>
    </row>
    <row r="34" spans="1:16" x14ac:dyDescent="0.25">
      <c r="A34" s="204"/>
      <c r="B34" s="204"/>
      <c r="C34" s="204"/>
      <c r="D34" s="204"/>
      <c r="E34" s="204"/>
      <c r="F34" s="204"/>
      <c r="G34" s="204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zoomScale="70" zoomScaleNormal="70" zoomScaleSheetLayoutView="85" workbookViewId="0">
      <selection activeCell="C32" sqref="C32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32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33</v>
      </c>
      <c r="I3" s="40"/>
      <c r="J3" s="40"/>
      <c r="K3" s="40"/>
      <c r="L3" s="40"/>
      <c r="M3" s="40"/>
      <c r="N3" s="82"/>
      <c r="O3" s="83"/>
    </row>
    <row r="4" spans="1:22" ht="18.75" x14ac:dyDescent="0.3">
      <c r="B4" s="80"/>
      <c r="C4" s="81"/>
      <c r="D4" s="82"/>
      <c r="E4" s="81"/>
      <c r="F4" s="82"/>
      <c r="G4" s="82"/>
      <c r="H4" s="40"/>
      <c r="I4" s="40"/>
      <c r="J4" s="40"/>
      <c r="K4" s="40"/>
      <c r="L4" s="40"/>
      <c r="M4" s="40"/>
      <c r="N4" s="82"/>
      <c r="O4" s="83"/>
    </row>
    <row r="5" spans="1:22" ht="69.75" customHeight="1" x14ac:dyDescent="0.25">
      <c r="A5" s="239" t="s">
        <v>13</v>
      </c>
      <c r="B5" s="239"/>
      <c r="C5" s="239"/>
      <c r="D5" s="239"/>
      <c r="E5" s="239"/>
      <c r="F5" s="239"/>
      <c r="G5" s="239"/>
      <c r="H5" s="239"/>
      <c r="I5" s="160"/>
      <c r="J5" s="160"/>
      <c r="K5" s="160"/>
      <c r="L5" s="160"/>
      <c r="M5" s="160"/>
      <c r="N5" s="146"/>
      <c r="O5" s="146"/>
      <c r="P5" s="146"/>
      <c r="Q5" s="146"/>
      <c r="R5" s="146"/>
      <c r="S5" s="146"/>
      <c r="T5" s="146"/>
      <c r="U5" s="146"/>
      <c r="V5" s="146"/>
    </row>
    <row r="6" spans="1:22" x14ac:dyDescent="0.25">
      <c r="A6" s="143"/>
      <c r="B6" s="161" t="s">
        <v>34</v>
      </c>
      <c r="C6" s="144"/>
      <c r="D6" s="240" t="s">
        <v>83</v>
      </c>
      <c r="E6" s="240"/>
      <c r="F6" s="240"/>
      <c r="G6" s="240"/>
      <c r="H6" s="162"/>
      <c r="I6" s="162"/>
      <c r="J6" s="162"/>
      <c r="K6" s="162"/>
      <c r="L6" s="162"/>
      <c r="M6" s="162"/>
      <c r="N6" s="148"/>
      <c r="O6" s="147"/>
      <c r="P6" s="147"/>
      <c r="Q6" s="147"/>
      <c r="R6" s="147"/>
      <c r="S6" s="147"/>
      <c r="T6" s="147"/>
      <c r="U6" s="147"/>
      <c r="V6" s="147"/>
    </row>
    <row r="7" spans="1:22" x14ac:dyDescent="0.25">
      <c r="A7" s="143"/>
      <c r="B7" s="143"/>
      <c r="C7" s="163"/>
      <c r="D7" s="150"/>
      <c r="E7" s="164" t="s">
        <v>35</v>
      </c>
      <c r="F7" s="163"/>
      <c r="G7" s="163"/>
      <c r="H7" s="163"/>
      <c r="I7" s="163"/>
      <c r="J7" s="163"/>
      <c r="K7" s="163"/>
      <c r="L7" s="163"/>
      <c r="M7" s="163"/>
      <c r="N7" s="151"/>
      <c r="O7" s="149"/>
      <c r="P7" s="149"/>
      <c r="Q7" s="149"/>
      <c r="R7" s="149"/>
      <c r="S7" s="149"/>
      <c r="T7" s="149"/>
      <c r="U7" s="149"/>
      <c r="V7" s="149"/>
    </row>
    <row r="8" spans="1:22" x14ac:dyDescent="0.25">
      <c r="A8" s="143"/>
      <c r="B8" s="152" t="s">
        <v>36</v>
      </c>
      <c r="C8" s="144"/>
      <c r="D8" s="152"/>
      <c r="E8" s="165">
        <v>2022</v>
      </c>
      <c r="F8" s="152"/>
      <c r="G8" s="152"/>
      <c r="H8" s="152"/>
      <c r="I8" s="152"/>
      <c r="J8" s="152"/>
      <c r="K8" s="152"/>
      <c r="L8" s="152"/>
      <c r="M8" s="152"/>
      <c r="N8" s="153"/>
      <c r="O8" s="152"/>
      <c r="P8" s="152"/>
      <c r="Q8" s="152"/>
      <c r="R8" s="152"/>
      <c r="S8" s="152"/>
      <c r="T8" s="152"/>
      <c r="U8" s="152"/>
      <c r="V8" s="152"/>
    </row>
    <row r="9" spans="1:22" ht="32.25" customHeight="1" x14ac:dyDescent="0.25">
      <c r="A9" s="154" t="s">
        <v>60</v>
      </c>
      <c r="B9" s="143"/>
      <c r="C9" s="242" t="str">
        <f>т2!D9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D9" s="242"/>
      <c r="E9" s="242"/>
      <c r="F9" s="242"/>
      <c r="G9" s="242"/>
      <c r="H9" s="242"/>
      <c r="I9" s="242"/>
      <c r="J9" s="242"/>
      <c r="K9" s="242"/>
      <c r="L9" s="166"/>
      <c r="M9" s="166"/>
      <c r="N9" s="155"/>
      <c r="O9" s="156"/>
      <c r="P9" s="156"/>
      <c r="Q9" s="156"/>
      <c r="R9" s="154"/>
      <c r="S9" s="154"/>
      <c r="T9" s="154"/>
      <c r="U9" s="154"/>
      <c r="V9" s="154"/>
    </row>
    <row r="10" spans="1:22" x14ac:dyDescent="0.25">
      <c r="A10" s="154" t="s">
        <v>37</v>
      </c>
      <c r="B10" s="143"/>
      <c r="C10" s="243"/>
      <c r="D10" s="244" t="s">
        <v>86</v>
      </c>
      <c r="E10" s="244"/>
      <c r="F10" s="244"/>
      <c r="G10" s="244"/>
      <c r="H10" s="244"/>
      <c r="I10" s="154"/>
      <c r="J10" s="154"/>
      <c r="K10" s="154"/>
      <c r="L10" s="154"/>
      <c r="M10" s="154"/>
      <c r="N10" s="157"/>
      <c r="O10" s="154"/>
      <c r="P10" s="154"/>
      <c r="Q10" s="154"/>
      <c r="R10" s="154"/>
      <c r="S10" s="154"/>
      <c r="T10" s="154"/>
      <c r="U10" s="154"/>
      <c r="V10" s="154"/>
    </row>
    <row r="11" spans="1:22" s="4" customFormat="1" ht="22.5" customHeight="1" x14ac:dyDescent="0.25">
      <c r="A11" s="245" t="s">
        <v>95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</row>
    <row r="12" spans="1:22" x14ac:dyDescent="0.25">
      <c r="A12" s="143"/>
      <c r="B12" s="143"/>
      <c r="C12" s="158"/>
      <c r="D12" s="158" t="s">
        <v>38</v>
      </c>
      <c r="E12" s="145"/>
      <c r="F12" s="158"/>
      <c r="G12" s="158"/>
      <c r="H12" s="158"/>
      <c r="I12" s="158"/>
      <c r="J12" s="158"/>
      <c r="K12" s="158"/>
      <c r="L12" s="158"/>
      <c r="M12" s="158"/>
      <c r="N12" s="159"/>
      <c r="O12" s="158"/>
      <c r="P12" s="158"/>
      <c r="Q12" s="158"/>
      <c r="R12" s="158"/>
      <c r="S12" s="158"/>
      <c r="T12" s="158"/>
      <c r="U12" s="158"/>
      <c r="V12" s="158"/>
    </row>
    <row r="13" spans="1:22" x14ac:dyDescent="0.25">
      <c r="A13" s="154" t="s">
        <v>39</v>
      </c>
      <c r="B13" s="143"/>
      <c r="C13" s="154"/>
      <c r="D13" s="154"/>
      <c r="E13" s="145"/>
      <c r="F13" s="192" t="s">
        <v>84</v>
      </c>
      <c r="G13" s="167"/>
      <c r="H13" s="154"/>
      <c r="I13" s="168"/>
      <c r="J13" s="154"/>
      <c r="K13" s="154"/>
      <c r="L13" s="154"/>
      <c r="M13" s="154"/>
      <c r="N13" s="157"/>
      <c r="O13" s="154"/>
      <c r="P13" s="154"/>
      <c r="Q13" s="154"/>
      <c r="R13" s="154"/>
      <c r="S13" s="154"/>
      <c r="T13" s="154"/>
      <c r="U13" s="154"/>
      <c r="V13" s="154"/>
    </row>
    <row r="14" spans="1:22" x14ac:dyDescent="0.25">
      <c r="A14" s="154" t="s">
        <v>40</v>
      </c>
      <c r="B14" s="143"/>
      <c r="C14" s="241" t="s">
        <v>41</v>
      </c>
      <c r="D14" s="241"/>
      <c r="E14" s="241"/>
      <c r="F14" s="241"/>
      <c r="G14" s="241"/>
      <c r="H14" s="241"/>
      <c r="I14" s="154"/>
      <c r="J14" s="154"/>
      <c r="K14" s="154"/>
      <c r="L14" s="154"/>
      <c r="M14" s="154"/>
      <c r="N14" s="157"/>
      <c r="O14" s="154"/>
      <c r="P14" s="154"/>
      <c r="Q14" s="154"/>
      <c r="R14" s="154"/>
      <c r="S14" s="154"/>
      <c r="T14" s="154"/>
      <c r="U14" s="154"/>
      <c r="V14" s="154"/>
    </row>
    <row r="15" spans="1:22" x14ac:dyDescent="0.25">
      <c r="A15" s="143"/>
      <c r="B15" s="144"/>
      <c r="C15" s="158" t="s">
        <v>42</v>
      </c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9"/>
      <c r="O15" s="158"/>
      <c r="P15" s="158"/>
      <c r="Q15" s="158"/>
      <c r="R15" s="158"/>
      <c r="S15" s="158"/>
      <c r="T15" s="158"/>
      <c r="U15" s="158"/>
      <c r="V15" s="158"/>
    </row>
    <row r="16" spans="1:22" ht="42" customHeight="1" x14ac:dyDescent="0.25">
      <c r="A16" s="237" t="s">
        <v>59</v>
      </c>
      <c r="B16" s="237"/>
      <c r="C16" s="237"/>
      <c r="D16" s="237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69</v>
      </c>
      <c r="C19" s="114">
        <v>7460</v>
      </c>
      <c r="D19" s="97">
        <f>т1!P53+т2!P26+т3!P15+т4!P22+т5!P26</f>
        <v>7460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64</v>
      </c>
      <c r="C20" s="114">
        <v>1492</v>
      </c>
      <c r="D20" s="115">
        <f>D19*0.2</f>
        <v>1492</v>
      </c>
      <c r="E20" s="105"/>
      <c r="F20" s="246" t="s">
        <v>43</v>
      </c>
      <c r="G20" s="247"/>
      <c r="H20" s="247"/>
      <c r="I20" s="247"/>
      <c r="J20" s="247"/>
      <c r="K20" s="247"/>
      <c r="L20" s="247"/>
      <c r="M20" s="247"/>
      <c r="N20" s="247"/>
      <c r="O20" s="248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70</v>
      </c>
      <c r="C21" s="114">
        <v>8952</v>
      </c>
      <c r="D21" s="115">
        <f>D19+D20</f>
        <v>8952</v>
      </c>
      <c r="E21" s="105"/>
      <c r="F21" s="249">
        <v>2018</v>
      </c>
      <c r="G21" s="249">
        <v>2019</v>
      </c>
      <c r="H21" s="249">
        <v>2020</v>
      </c>
      <c r="I21" s="249">
        <v>2021</v>
      </c>
      <c r="J21" s="249">
        <v>2022</v>
      </c>
      <c r="K21" s="249">
        <v>2023</v>
      </c>
      <c r="L21" s="249">
        <v>2024</v>
      </c>
      <c r="M21" s="249">
        <v>2025</v>
      </c>
      <c r="N21" s="249">
        <v>2026</v>
      </c>
      <c r="O21" s="249">
        <v>2027</v>
      </c>
      <c r="P21" s="92"/>
      <c r="Q21" s="92"/>
      <c r="R21" s="92"/>
      <c r="S21" s="92"/>
    </row>
    <row r="22" spans="1:19" ht="53.25" customHeight="1" x14ac:dyDescent="0.25">
      <c r="A22" s="112" t="s">
        <v>29</v>
      </c>
      <c r="B22" s="107" t="s">
        <v>21</v>
      </c>
      <c r="C22" s="114">
        <v>11764.28144665875</v>
      </c>
      <c r="D22" s="255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13117.883364776608</v>
      </c>
      <c r="E22" s="119"/>
      <c r="F22" s="199">
        <v>105.3</v>
      </c>
      <c r="G22" s="200">
        <v>106.8</v>
      </c>
      <c r="H22" s="200">
        <v>106.2</v>
      </c>
      <c r="I22" s="201">
        <v>105.1</v>
      </c>
      <c r="J22" s="250">
        <v>105.10035646544816</v>
      </c>
      <c r="K22" s="251">
        <v>104.90017622301767</v>
      </c>
      <c r="L22" s="252">
        <v>104.70002730372529</v>
      </c>
      <c r="M22" s="252">
        <v>104.70002730372529</v>
      </c>
      <c r="N22" s="252">
        <v>104.70002730372529</v>
      </c>
      <c r="O22" s="252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30</v>
      </c>
      <c r="B23" s="108" t="s">
        <v>26</v>
      </c>
      <c r="C23" s="114">
        <v>0</v>
      </c>
      <c r="D23" s="256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44</v>
      </c>
    </row>
    <row r="24" spans="1:19" ht="53.25" customHeight="1" x14ac:dyDescent="0.25">
      <c r="A24" s="112" t="s">
        <v>31</v>
      </c>
      <c r="B24" s="108" t="s">
        <v>28</v>
      </c>
      <c r="C24" s="114">
        <v>8952</v>
      </c>
      <c r="D24" s="252">
        <f>D21-D23</f>
        <v>8952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27</v>
      </c>
      <c r="B25" s="108" t="s">
        <v>20</v>
      </c>
      <c r="C25" s="114">
        <v>6254.1991481794003</v>
      </c>
      <c r="D25" s="252">
        <f>SUM(D26:D36)</f>
        <v>24798.466793880623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53" t="s">
        <v>96</v>
      </c>
      <c r="B26" s="254" t="s">
        <v>46</v>
      </c>
      <c r="C26" s="114">
        <v>0</v>
      </c>
      <c r="D26" s="256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53" t="s">
        <v>97</v>
      </c>
      <c r="B27" s="254" t="s">
        <v>48</v>
      </c>
      <c r="C27" s="114">
        <v>0</v>
      </c>
      <c r="D27" s="256">
        <f>VLOOKUP($D$10,'[2]Формат ИПР'!$D:$DG,68,0)*1000</f>
        <v>0</v>
      </c>
      <c r="E27" s="84"/>
      <c r="F27" s="84"/>
      <c r="N27" s="99" t="s">
        <v>1</v>
      </c>
    </row>
    <row r="28" spans="1:19" ht="16.5" x14ac:dyDescent="0.25">
      <c r="A28" s="253" t="s">
        <v>98</v>
      </c>
      <c r="B28" s="254" t="s">
        <v>50</v>
      </c>
      <c r="C28" s="114">
        <v>0</v>
      </c>
      <c r="D28" s="256">
        <f>VLOOKUP($D$10,'[2]Формат ИПР'!$D:$DG,70,0)*1000</f>
        <v>0</v>
      </c>
      <c r="E28" s="91"/>
      <c r="F28" s="84"/>
      <c r="N28" s="99" t="s">
        <v>1</v>
      </c>
    </row>
    <row r="29" spans="1:19" ht="16.5" x14ac:dyDescent="0.25">
      <c r="A29" s="253" t="s">
        <v>45</v>
      </c>
      <c r="B29" s="254" t="s">
        <v>52</v>
      </c>
      <c r="C29" s="114">
        <v>0</v>
      </c>
      <c r="D29" s="256">
        <f>VLOOKUP($D$10,'[2]Формат ИПР'!$D:$DG,72,0)*1000</f>
        <v>0</v>
      </c>
      <c r="E29" s="91"/>
      <c r="F29" s="84"/>
      <c r="N29" s="103"/>
    </row>
    <row r="30" spans="1:19" ht="16.5" x14ac:dyDescent="0.25">
      <c r="A30" s="253" t="s">
        <v>47</v>
      </c>
      <c r="B30" s="254" t="s">
        <v>54</v>
      </c>
      <c r="C30" s="114">
        <v>3304.8425007555261</v>
      </c>
      <c r="D30" s="256">
        <f>VLOOKUP($D$10,'[2]Формат ИПР'!$D:$DG,74,0)*1000</f>
        <v>3304.8425007555261</v>
      </c>
      <c r="E30" s="91"/>
      <c r="F30" s="84"/>
      <c r="N30" s="103"/>
    </row>
    <row r="31" spans="1:19" ht="16.5" x14ac:dyDescent="0.25">
      <c r="A31" s="253" t="s">
        <v>49</v>
      </c>
      <c r="B31" s="254" t="s">
        <v>75</v>
      </c>
      <c r="C31" s="114">
        <v>2949.3566474238742</v>
      </c>
      <c r="D31" s="256">
        <f>VLOOKUP($D$10,'[2]Формат ИПР'!$D:$DG,75,0)*1000</f>
        <v>3841.0510686569278</v>
      </c>
      <c r="E31" s="91"/>
      <c r="F31" s="84"/>
      <c r="N31" s="103"/>
    </row>
    <row r="32" spans="1:19" s="171" customFormat="1" ht="16.5" x14ac:dyDescent="0.25">
      <c r="A32" s="253" t="s">
        <v>51</v>
      </c>
      <c r="B32" s="254" t="s">
        <v>99</v>
      </c>
      <c r="C32" s="114">
        <v>0</v>
      </c>
      <c r="D32" s="256">
        <f>VLOOKUP($D$10,'[2]Формат ИПР'!$D:$DG,77,0)*1000</f>
        <v>4113.9176853164163</v>
      </c>
      <c r="E32" s="91"/>
      <c r="N32" s="103"/>
    </row>
    <row r="33" spans="1:22" s="171" customFormat="1" ht="16.5" x14ac:dyDescent="0.25">
      <c r="A33" s="253" t="s">
        <v>53</v>
      </c>
      <c r="B33" s="254" t="s">
        <v>100</v>
      </c>
      <c r="C33" s="114">
        <v>0</v>
      </c>
      <c r="D33" s="256">
        <f>VLOOKUP($D$10,'[2]Формат ИПР'!$D:$DG,79,0)*1000</f>
        <v>4307.2718165262841</v>
      </c>
      <c r="E33" s="91"/>
      <c r="N33" s="103"/>
    </row>
    <row r="34" spans="1:22" s="171" customFormat="1" ht="16.5" x14ac:dyDescent="0.25">
      <c r="A34" s="253" t="s">
        <v>76</v>
      </c>
      <c r="B34" s="254" t="s">
        <v>101</v>
      </c>
      <c r="C34" s="114">
        <v>0</v>
      </c>
      <c r="D34" s="256">
        <f>VLOOKUP($D$10,'[2]Формат ИПР'!$D:$DG,81,0)*1000</f>
        <v>4509.7135919030152</v>
      </c>
      <c r="E34" s="91"/>
      <c r="N34" s="103"/>
    </row>
    <row r="35" spans="1:22" s="171" customFormat="1" ht="16.5" x14ac:dyDescent="0.25">
      <c r="A35" s="253" t="s">
        <v>102</v>
      </c>
      <c r="B35" s="254" t="s">
        <v>103</v>
      </c>
      <c r="C35" s="114">
        <v>0</v>
      </c>
      <c r="D35" s="256">
        <f>VLOOKUP($D$10,'[2]Формат ИПР'!$D:$DG,83,0)*1000</f>
        <v>4721.6701307224557</v>
      </c>
      <c r="E35" s="91"/>
      <c r="N35" s="103"/>
    </row>
    <row r="36" spans="1:22" s="171" customFormat="1" ht="16.5" x14ac:dyDescent="0.25">
      <c r="A36" s="253" t="s">
        <v>104</v>
      </c>
      <c r="B36" s="254" t="s">
        <v>105</v>
      </c>
      <c r="C36" s="114">
        <v>0</v>
      </c>
      <c r="D36" s="256">
        <v>0</v>
      </c>
      <c r="E36" s="91"/>
      <c r="N36" s="103"/>
    </row>
    <row r="37" spans="1:22" x14ac:dyDescent="0.25">
      <c r="A37" s="180"/>
      <c r="B37" s="178"/>
      <c r="C37" s="181"/>
      <c r="D37" s="189"/>
      <c r="E37" s="173"/>
      <c r="F37" s="179"/>
      <c r="G37" s="172"/>
      <c r="H37" s="169"/>
      <c r="I37" s="169"/>
      <c r="J37" s="169"/>
      <c r="K37" s="169"/>
      <c r="L37" s="169"/>
      <c r="M37" s="169"/>
      <c r="N37" s="169"/>
      <c r="O37" s="144"/>
      <c r="P37" s="144"/>
      <c r="Q37" s="144"/>
      <c r="R37" s="144"/>
      <c r="S37" s="144"/>
      <c r="T37" s="144"/>
      <c r="U37" s="144"/>
      <c r="V37" s="144"/>
    </row>
    <row r="38" spans="1:22" x14ac:dyDescent="0.25">
      <c r="A38" s="183"/>
      <c r="B38" s="172" t="s">
        <v>80</v>
      </c>
      <c r="C38" s="184"/>
      <c r="D38" s="184"/>
      <c r="E38" s="186"/>
      <c r="F38" s="173"/>
      <c r="G38" s="173"/>
      <c r="H38" s="169"/>
      <c r="I38" s="169"/>
      <c r="J38" s="169"/>
      <c r="K38" s="169"/>
      <c r="L38" s="169"/>
      <c r="M38" s="169"/>
      <c r="N38" s="169"/>
      <c r="O38" s="144"/>
      <c r="P38" s="144"/>
      <c r="Q38" s="144"/>
      <c r="R38" s="144"/>
      <c r="S38" s="144"/>
      <c r="T38" s="144"/>
      <c r="U38" s="144"/>
      <c r="V38" s="144"/>
    </row>
    <row r="39" spans="1:22" x14ac:dyDescent="0.25">
      <c r="A39" s="183"/>
      <c r="B39" s="172" t="s">
        <v>81</v>
      </c>
      <c r="C39" s="172"/>
      <c r="D39" s="182"/>
      <c r="E39" s="170"/>
      <c r="F39" s="176"/>
      <c r="G39" s="172"/>
      <c r="H39" s="169"/>
      <c r="I39" s="169"/>
      <c r="J39" s="169"/>
      <c r="K39" s="169"/>
      <c r="L39" s="169"/>
      <c r="M39" s="169"/>
      <c r="N39" s="169"/>
      <c r="O39" s="144"/>
      <c r="P39" s="144"/>
      <c r="Q39" s="144"/>
      <c r="R39" s="144"/>
      <c r="S39" s="144"/>
      <c r="T39" s="144"/>
      <c r="U39" s="144"/>
      <c r="V39" s="144"/>
    </row>
    <row r="40" spans="1:22" x14ac:dyDescent="0.25">
      <c r="A40" s="183"/>
      <c r="B40" s="172"/>
      <c r="C40" s="172"/>
      <c r="D40" s="182"/>
      <c r="E40" s="187"/>
      <c r="F40" s="175"/>
      <c r="G40" s="172"/>
      <c r="H40" s="169"/>
      <c r="I40" s="169"/>
      <c r="J40" s="169"/>
      <c r="K40" s="169"/>
      <c r="L40" s="169"/>
      <c r="M40" s="169"/>
      <c r="N40" s="169"/>
      <c r="O40" s="144"/>
      <c r="P40" s="144"/>
      <c r="Q40" s="144"/>
      <c r="R40" s="144"/>
      <c r="S40" s="144"/>
      <c r="T40" s="144"/>
      <c r="U40" s="144"/>
      <c r="V40" s="144"/>
    </row>
    <row r="41" spans="1:22" x14ac:dyDescent="0.25">
      <c r="A41" s="183"/>
      <c r="B41" s="172" t="s">
        <v>80</v>
      </c>
      <c r="C41" s="184"/>
      <c r="D41" s="184"/>
      <c r="E41" s="186"/>
      <c r="F41" s="171"/>
      <c r="G41" s="169"/>
      <c r="H41" s="169"/>
      <c r="I41" s="169"/>
      <c r="J41" s="169"/>
      <c r="K41" s="169"/>
      <c r="L41" s="169"/>
      <c r="M41" s="169"/>
      <c r="N41" s="169"/>
      <c r="O41" s="144"/>
      <c r="P41" s="144"/>
      <c r="Q41" s="144"/>
      <c r="R41" s="144"/>
      <c r="S41" s="144"/>
      <c r="T41" s="144"/>
      <c r="U41" s="144"/>
      <c r="V41" s="144"/>
    </row>
    <row r="42" spans="1:22" x14ac:dyDescent="0.25">
      <c r="A42" s="185"/>
      <c r="B42" s="172" t="s">
        <v>81</v>
      </c>
      <c r="C42" s="172"/>
      <c r="D42" s="174"/>
      <c r="E42" s="174"/>
      <c r="F42" s="171"/>
      <c r="G42" s="177"/>
      <c r="H42" s="169"/>
      <c r="I42" s="169"/>
      <c r="J42" s="169"/>
      <c r="K42" s="169"/>
      <c r="L42" s="169"/>
      <c r="M42" s="169"/>
      <c r="N42" s="169"/>
      <c r="O42" s="144"/>
      <c r="P42" s="144"/>
      <c r="Q42" s="144"/>
      <c r="R42" s="144"/>
      <c r="S42" s="144"/>
      <c r="T42" s="144"/>
      <c r="U42" s="144"/>
      <c r="V42" s="144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38" t="s">
        <v>55</v>
      </c>
      <c r="B45" s="238"/>
      <c r="C45" s="238"/>
      <c r="D45" s="238"/>
    </row>
    <row r="46" spans="1:22" ht="36" customHeight="1" x14ac:dyDescent="0.25">
      <c r="A46" s="236" t="s">
        <v>56</v>
      </c>
      <c r="B46" s="236"/>
      <c r="C46" s="236"/>
      <c r="D46" s="236"/>
    </row>
    <row r="47" spans="1:22" ht="31.5" customHeight="1" x14ac:dyDescent="0.25">
      <c r="A47" s="236" t="s">
        <v>57</v>
      </c>
      <c r="B47" s="236"/>
      <c r="C47" s="236"/>
      <c r="D47" s="236"/>
      <c r="E47" s="85" t="s">
        <v>18</v>
      </c>
    </row>
    <row r="48" spans="1:22" s="92" customFormat="1" ht="93.75" customHeight="1" x14ac:dyDescent="0.25">
      <c r="A48" s="236" t="s">
        <v>58</v>
      </c>
      <c r="B48" s="236"/>
      <c r="C48" s="236"/>
      <c r="D48" s="236"/>
      <c r="E48" s="94"/>
      <c r="F48" s="93"/>
      <c r="N48" s="103"/>
    </row>
    <row r="49" spans="1:14" s="92" customFormat="1" ht="18.75" customHeight="1" x14ac:dyDescent="0.25">
      <c r="A49" s="231"/>
      <c r="B49" s="231"/>
      <c r="C49" s="231"/>
      <c r="D49" s="231"/>
      <c r="E49" s="94"/>
      <c r="F49" s="93"/>
      <c r="N49" s="103"/>
    </row>
    <row r="50" spans="1:14" s="92" customFormat="1" ht="41.25" customHeight="1" x14ac:dyDescent="0.25">
      <c r="A50" s="231"/>
      <c r="B50" s="231"/>
      <c r="C50" s="231"/>
      <c r="D50" s="231"/>
      <c r="E50" s="94"/>
      <c r="F50" s="93"/>
      <c r="N50" s="103"/>
    </row>
    <row r="51" spans="1:14" s="92" customFormat="1" ht="38.25" customHeight="1" x14ac:dyDescent="0.25">
      <c r="A51" s="231"/>
      <c r="B51" s="231"/>
      <c r="C51" s="231"/>
      <c r="D51" s="231"/>
      <c r="E51" s="104"/>
      <c r="F51" s="93"/>
      <c r="N51" s="103"/>
    </row>
    <row r="52" spans="1:14" s="92" customFormat="1" ht="18.75" customHeight="1" x14ac:dyDescent="0.25">
      <c r="A52" s="232"/>
      <c r="B52" s="232"/>
      <c r="C52" s="232"/>
      <c r="D52" s="232"/>
      <c r="E52" s="94"/>
      <c r="F52" s="93"/>
      <c r="N52" s="103"/>
    </row>
    <row r="53" spans="1:14" s="92" customFormat="1" ht="217.5" customHeight="1" x14ac:dyDescent="0.25">
      <c r="A53" s="233"/>
      <c r="B53" s="234"/>
      <c r="C53" s="234"/>
      <c r="D53" s="234"/>
      <c r="E53" s="94"/>
      <c r="F53" s="93"/>
      <c r="N53" s="103"/>
    </row>
    <row r="54" spans="1:14" ht="53.25" customHeight="1" x14ac:dyDescent="0.25">
      <c r="A54" s="233"/>
      <c r="B54" s="235"/>
      <c r="C54" s="235"/>
      <c r="D54" s="235"/>
    </row>
    <row r="55" spans="1:14" x14ac:dyDescent="0.25">
      <c r="A55" s="230"/>
      <c r="B55" s="230"/>
      <c r="C55" s="230"/>
      <c r="D55" s="230"/>
    </row>
    <row r="56" spans="1:14" x14ac:dyDescent="0.25">
      <c r="B56" s="104"/>
    </row>
    <row r="60" spans="1:14" x14ac:dyDescent="0.25">
      <c r="B60" s="104"/>
    </row>
  </sheetData>
  <mergeCells count="18">
    <mergeCell ref="A5:H5"/>
    <mergeCell ref="D6:G6"/>
    <mergeCell ref="C14:H14"/>
    <mergeCell ref="C9:K9"/>
    <mergeCell ref="A11:P11"/>
    <mergeCell ref="A48:D48"/>
    <mergeCell ref="A16:D16"/>
    <mergeCell ref="A45:D45"/>
    <mergeCell ref="A46:D46"/>
    <mergeCell ref="A47:D47"/>
    <mergeCell ref="F20:O20"/>
    <mergeCell ref="A55:D55"/>
    <mergeCell ref="A49:D49"/>
    <mergeCell ref="A50:D50"/>
    <mergeCell ref="A51:D51"/>
    <mergeCell ref="A52:D52"/>
    <mergeCell ref="A53:D53"/>
    <mergeCell ref="A54:D54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2022-03-29T09:19:25Z</dcterms:modified>
</cp:coreProperties>
</file>